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10545" activeTab="1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E8" i="2"/>
  <c r="B20"/>
  <c r="B19"/>
  <c r="B18"/>
  <c r="B22"/>
  <c r="B17"/>
  <c r="B15"/>
  <c r="B14"/>
  <c r="B12"/>
  <c r="B11"/>
  <c r="B10"/>
  <c r="M2"/>
  <c r="N2" s="1"/>
  <c r="O2" s="1"/>
  <c r="P2"/>
  <c r="K2"/>
  <c r="H8"/>
  <c r="H6"/>
  <c r="H3"/>
  <c r="F3"/>
  <c r="L2"/>
  <c r="I2"/>
  <c r="H5"/>
  <c r="H2"/>
  <c r="F2"/>
  <c r="G5"/>
  <c r="G2"/>
  <c r="E2"/>
  <c r="C2" i="1"/>
  <c r="A18"/>
  <c r="A13"/>
  <c r="B7"/>
  <c r="D7" s="1"/>
  <c r="A7" l="1"/>
  <c r="D5"/>
  <c r="D9" s="1"/>
  <c r="D11" s="1"/>
  <c r="A10" l="1"/>
  <c r="A15"/>
  <c r="A16" s="1"/>
  <c r="A17" s="1"/>
  <c r="E7"/>
</calcChain>
</file>

<file path=xl/sharedStrings.xml><?xml version="1.0" encoding="utf-8"?>
<sst xmlns="http://schemas.openxmlformats.org/spreadsheetml/2006/main" count="33" uniqueCount="26">
  <si>
    <t>mű</t>
  </si>
  <si>
    <t>s</t>
  </si>
  <si>
    <t>m</t>
  </si>
  <si>
    <t>M</t>
  </si>
  <si>
    <t>u</t>
  </si>
  <si>
    <t>U</t>
  </si>
  <si>
    <t>V</t>
  </si>
  <si>
    <t>E_kin előtt</t>
  </si>
  <si>
    <t>E_kin után</t>
  </si>
  <si>
    <t>E_kin</t>
  </si>
  <si>
    <t>delta E_kin</t>
  </si>
  <si>
    <t>J</t>
  </si>
  <si>
    <t>h</t>
  </si>
  <si>
    <t>v</t>
  </si>
  <si>
    <t>ennyi vész el az ütközésben</t>
  </si>
  <si>
    <t>A</t>
  </si>
  <si>
    <t>B</t>
  </si>
  <si>
    <t>C</t>
  </si>
  <si>
    <t>ennyi vész el a súrlódás miatt</t>
  </si>
  <si>
    <t>d</t>
  </si>
  <si>
    <t>d/2</t>
  </si>
  <si>
    <t>1/2k*x0^2</t>
  </si>
  <si>
    <t>1/2k*x1^2</t>
  </si>
  <si>
    <t>1/2MV^2</t>
  </si>
  <si>
    <t>Mgd/2</t>
  </si>
  <si>
    <t>=</t>
  </si>
</sst>
</file>

<file path=xl/styles.xml><?xml version="1.0" encoding="utf-8"?>
<styleSheet xmlns="http://schemas.openxmlformats.org/spreadsheetml/2006/main">
  <numFmts count="1">
    <numFmt numFmtId="166" formatCode="0.00000"/>
  </numFmts>
  <fonts count="4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sz val="11"/>
      <color theme="2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1" fillId="0" borderId="0" xfId="0" applyFont="1"/>
    <xf numFmtId="0" fontId="0" fillId="2" borderId="0" xfId="0" applyFill="1"/>
    <xf numFmtId="166" fontId="2" fillId="2" borderId="0" xfId="0" applyNumberFormat="1" applyFont="1" applyFill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C2" sqref="C2"/>
    </sheetView>
  </sheetViews>
  <sheetFormatPr defaultRowHeight="15"/>
  <sheetData>
    <row r="1" spans="1:5">
      <c r="A1" t="s">
        <v>0</v>
      </c>
      <c r="B1" t="s">
        <v>1</v>
      </c>
      <c r="C1" t="s">
        <v>6</v>
      </c>
    </row>
    <row r="2" spans="1:5">
      <c r="A2">
        <v>0.16</v>
      </c>
      <c r="B2">
        <v>1.24</v>
      </c>
      <c r="C2">
        <f>SQRT(2*(0.5-A2)*10*B2)</f>
        <v>2.9037906260610455</v>
      </c>
    </row>
    <row r="4" spans="1:5">
      <c r="A4" t="s">
        <v>2</v>
      </c>
      <c r="B4" t="s">
        <v>3</v>
      </c>
      <c r="D4" t="s">
        <v>7</v>
      </c>
    </row>
    <row r="5" spans="1:5">
      <c r="A5">
        <v>0.05</v>
      </c>
      <c r="B5">
        <v>8.0000000000000002E-3</v>
      </c>
      <c r="D5">
        <f>0.5*B5*C2^2</f>
        <v>3.3727999999999994E-2</v>
      </c>
    </row>
    <row r="6" spans="1:5">
      <c r="A6" t="s">
        <v>4</v>
      </c>
      <c r="B6" t="s">
        <v>5</v>
      </c>
      <c r="D6" t="s">
        <v>8</v>
      </c>
    </row>
    <row r="7" spans="1:5">
      <c r="A7">
        <f>2*B5/(A5+B5)*C2</f>
        <v>0.80104568994787462</v>
      </c>
      <c r="B7">
        <f>(B5-A5)/(A5+B5)*C2</f>
        <v>-2.1027449361131709</v>
      </c>
      <c r="D7">
        <f>0.5*B5*B7^2</f>
        <v>1.7686145065398333E-2</v>
      </c>
      <c r="E7">
        <f>D7/D5</f>
        <v>0.52437574316290136</v>
      </c>
    </row>
    <row r="8" spans="1:5">
      <c r="D8" t="s">
        <v>10</v>
      </c>
    </row>
    <row r="9" spans="1:5">
      <c r="A9" t="s">
        <v>9</v>
      </c>
      <c r="D9">
        <f>D5-D7</f>
        <v>1.6041854934601661E-2</v>
      </c>
    </row>
    <row r="10" spans="1:5">
      <c r="A10">
        <f>0.5*A5*A7^2</f>
        <v>1.6041854934601665E-2</v>
      </c>
    </row>
    <row r="11" spans="1:5">
      <c r="C11" t="s">
        <v>1</v>
      </c>
      <c r="D11">
        <f>(B5*10*0.62*(1-2*A2)-D9)/10/B5/(0.5+A2)</f>
        <v>0.33496486866284719</v>
      </c>
    </row>
    <row r="13" spans="1:5">
      <c r="A13">
        <f>6.25*0.04^2-A5*10*0.04+A5*A7^2</f>
        <v>2.2083709869203327E-2</v>
      </c>
      <c r="B13" t="s">
        <v>11</v>
      </c>
    </row>
    <row r="15" spans="1:5">
      <c r="A15">
        <f>0.25+4*6.25*A13</f>
        <v>0.80209274673008313</v>
      </c>
    </row>
    <row r="16" spans="1:5">
      <c r="A16">
        <f>SQRT(A15)</f>
        <v>0.89559630790333378</v>
      </c>
    </row>
    <row r="17" spans="1:1">
      <c r="A17">
        <f>A16+0.5</f>
        <v>1.3955963079033338</v>
      </c>
    </row>
    <row r="18" spans="1:1">
      <c r="A18">
        <f>A17/2/6.25</f>
        <v>0.1116477046322667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>
      <selection activeCell="H28" sqref="H28"/>
    </sheetView>
  </sheetViews>
  <sheetFormatPr defaultRowHeight="15"/>
  <cols>
    <col min="13" max="13" width="9.5703125" bestFit="1" customWidth="1"/>
  </cols>
  <sheetData>
    <row r="1" spans="1:16">
      <c r="A1" t="s">
        <v>12</v>
      </c>
      <c r="B1" t="s">
        <v>0</v>
      </c>
      <c r="D1" t="s">
        <v>2</v>
      </c>
      <c r="E1" t="s">
        <v>4</v>
      </c>
      <c r="G1" t="s">
        <v>13</v>
      </c>
      <c r="K1" t="s">
        <v>1</v>
      </c>
    </row>
    <row r="2" spans="1:16">
      <c r="A2">
        <v>0.62</v>
      </c>
      <c r="B2">
        <v>0.16</v>
      </c>
      <c r="D2">
        <v>8.0000000000000002E-3</v>
      </c>
      <c r="E2">
        <f>SQRT(2*10*A2*(1-2*B2*SQRT(3)/2))</f>
        <v>2.9939290569055483</v>
      </c>
      <c r="F2" s="1">
        <f>0.5*D2*E2^2</f>
        <v>3.585444479113338E-2</v>
      </c>
      <c r="G2">
        <f>(D2-D5)/(D2+D5)*E2</f>
        <v>-2.1680175929316041</v>
      </c>
      <c r="H2" s="1">
        <f>0.5*D2*G2^2</f>
        <v>1.8801201133043788E-2</v>
      </c>
      <c r="I2" s="3">
        <f>F2-H2</f>
        <v>1.7053243658089592E-2</v>
      </c>
      <c r="K2">
        <f>G2^2/10/(1+2*B2*SQRT(3)/2)</f>
        <v>0.36803670483435996</v>
      </c>
      <c r="L2">
        <f>K2/2</f>
        <v>0.18401835241717998</v>
      </c>
      <c r="M2" s="6">
        <f>B2*D2*10*(2*A2+K2)*SQRT(3)/2</f>
        <v>1.7825288148535998E-2</v>
      </c>
      <c r="N2">
        <f>I2+M2</f>
        <v>3.487853180662559E-2</v>
      </c>
      <c r="O2">
        <f>N2/10/D2</f>
        <v>0.43598164758281988</v>
      </c>
      <c r="P2">
        <f>A2-L2</f>
        <v>0.43598164758281999</v>
      </c>
    </row>
    <row r="3" spans="1:16">
      <c r="F3" s="2">
        <f>D2*E2</f>
        <v>2.3951432455244386E-2</v>
      </c>
      <c r="H3" s="2">
        <f>D2*G2</f>
        <v>-1.7344140743452835E-2</v>
      </c>
      <c r="I3" t="s">
        <v>14</v>
      </c>
      <c r="M3" t="s">
        <v>18</v>
      </c>
    </row>
    <row r="4" spans="1:16">
      <c r="D4" t="s">
        <v>3</v>
      </c>
      <c r="G4" t="s">
        <v>6</v>
      </c>
    </row>
    <row r="5" spans="1:16">
      <c r="D5">
        <v>0.05</v>
      </c>
      <c r="G5">
        <f>2*D2/(D2+D5)*E2</f>
        <v>0.82591146397394433</v>
      </c>
      <c r="H5" s="1">
        <f t="shared" ref="H5" si="0">0.5*D5*G5^2</f>
        <v>1.7053243658089599E-2</v>
      </c>
    </row>
    <row r="6" spans="1:16">
      <c r="H6" s="2">
        <f>D5*G5</f>
        <v>4.129557319869722E-2</v>
      </c>
      <c r="K6" t="s">
        <v>25</v>
      </c>
    </row>
    <row r="8" spans="1:16">
      <c r="E8">
        <f>E2^2</f>
        <v>8.9636111977833455</v>
      </c>
      <c r="H8" s="2">
        <f>H3+H6</f>
        <v>2.3951432455244386E-2</v>
      </c>
    </row>
    <row r="10" spans="1:16">
      <c r="A10" t="s">
        <v>15</v>
      </c>
      <c r="B10">
        <f>6.25/2</f>
        <v>3.125</v>
      </c>
    </row>
    <row r="11" spans="1:16">
      <c r="A11" s="4" t="s">
        <v>16</v>
      </c>
      <c r="B11" s="4">
        <f>6.25*0.04-D5*10/2</f>
        <v>0</v>
      </c>
    </row>
    <row r="12" spans="1:16">
      <c r="A12" t="s">
        <v>17</v>
      </c>
      <c r="B12">
        <f>-0.5*D5*G5^2</f>
        <v>-1.7053243658089599E-2</v>
      </c>
    </row>
    <row r="14" spans="1:16">
      <c r="A14" s="5" t="s">
        <v>19</v>
      </c>
      <c r="B14" s="5">
        <f>SQRT(-B12/B10)</f>
        <v>7.3871767073684327E-2</v>
      </c>
    </row>
    <row r="15" spans="1:16">
      <c r="A15" t="s">
        <v>20</v>
      </c>
      <c r="B15">
        <f>B14/2</f>
        <v>3.6935883536842164E-2</v>
      </c>
    </row>
    <row r="17" spans="1:2">
      <c r="A17" t="s">
        <v>21</v>
      </c>
      <c r="B17">
        <f>0.5*6.25*0.04^2</f>
        <v>5.0000000000000001E-3</v>
      </c>
    </row>
    <row r="18" spans="1:2">
      <c r="A18" t="s">
        <v>23</v>
      </c>
      <c r="B18">
        <f>0.5*D5*G5^2</f>
        <v>1.7053243658089599E-2</v>
      </c>
    </row>
    <row r="19" spans="1:2">
      <c r="A19" t="s">
        <v>24</v>
      </c>
      <c r="B19">
        <f>D5*10*B15</f>
        <v>1.8467941768421082E-2</v>
      </c>
    </row>
    <row r="20" spans="1:2">
      <c r="B20">
        <f>SUM(B17:B19)</f>
        <v>4.0521185426510682E-2</v>
      </c>
    </row>
    <row r="22" spans="1:2">
      <c r="A22" t="s">
        <v>22</v>
      </c>
      <c r="B22">
        <f>0.5*6.25*(0.04+B14)^2</f>
        <v>4.0521185426510675E-2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</dc:creator>
  <cp:lastModifiedBy>marian</cp:lastModifiedBy>
  <dcterms:created xsi:type="dcterms:W3CDTF">2019-04-18T13:48:58Z</dcterms:created>
  <dcterms:modified xsi:type="dcterms:W3CDTF">2019-04-23T18:32:01Z</dcterms:modified>
</cp:coreProperties>
</file>